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\Royal Alfred Yacht Club\2015\Bloomsday Regatta\"/>
    </mc:Choice>
  </mc:AlternateContent>
  <bookViews>
    <workbookView xWindow="0" yWindow="0" windowWidth="24000" windowHeight="9735" activeTab="1"/>
  </bookViews>
  <sheets>
    <sheet name="White Sails IRC" sheetId="1" r:id="rId1"/>
    <sheet name="White Sails ECHO" sheetId="2" r:id="rId2"/>
  </sheets>
  <calcPr calcId="152511"/>
</workbook>
</file>

<file path=xl/calcChain.xml><?xml version="1.0" encoding="utf-8"?>
<calcChain xmlns="http://schemas.openxmlformats.org/spreadsheetml/2006/main">
  <c r="J20" i="1" l="1"/>
  <c r="G20" i="1"/>
  <c r="G21" i="1" l="1"/>
  <c r="N5" i="2" l="1"/>
  <c r="M28" i="2" s="1"/>
  <c r="C5" i="2"/>
  <c r="F28" i="2"/>
  <c r="F27" i="2"/>
  <c r="F26" i="2"/>
  <c r="F25" i="2"/>
  <c r="F24" i="2"/>
  <c r="F23" i="2"/>
  <c r="F22" i="2"/>
  <c r="F21" i="2"/>
  <c r="F20" i="2"/>
  <c r="F19" i="2"/>
  <c r="F18" i="2"/>
  <c r="F17" i="2"/>
  <c r="G17" i="2" s="1"/>
  <c r="F16" i="2"/>
  <c r="F15" i="2"/>
  <c r="F14" i="2"/>
  <c r="F13" i="2"/>
  <c r="F12" i="2"/>
  <c r="F11" i="2"/>
  <c r="O28" i="2"/>
  <c r="I28" i="2"/>
  <c r="O27" i="2"/>
  <c r="I27" i="2"/>
  <c r="O26" i="2"/>
  <c r="I26" i="2"/>
  <c r="O25" i="2"/>
  <c r="I25" i="2"/>
  <c r="O24" i="2"/>
  <c r="I24" i="2"/>
  <c r="G24" i="2"/>
  <c r="O23" i="2"/>
  <c r="I23" i="2"/>
  <c r="O22" i="2"/>
  <c r="I22" i="2"/>
  <c r="O21" i="2"/>
  <c r="O20" i="2"/>
  <c r="I20" i="2"/>
  <c r="O19" i="2"/>
  <c r="I19" i="2"/>
  <c r="O18" i="2"/>
  <c r="I18" i="2"/>
  <c r="O17" i="2"/>
  <c r="I17" i="2"/>
  <c r="O16" i="2"/>
  <c r="I16" i="2"/>
  <c r="O15" i="2"/>
  <c r="I15" i="2"/>
  <c r="O14" i="2"/>
  <c r="I14" i="2"/>
  <c r="O13" i="2"/>
  <c r="I13" i="2"/>
  <c r="G13" i="2"/>
  <c r="J13" i="2" s="1"/>
  <c r="O12" i="2"/>
  <c r="I12" i="2"/>
  <c r="O11" i="2"/>
  <c r="I11" i="2"/>
  <c r="P11" i="1"/>
  <c r="M28" i="1"/>
  <c r="M27" i="1"/>
  <c r="M26" i="1"/>
  <c r="M25" i="1"/>
  <c r="M24" i="1"/>
  <c r="M23" i="1"/>
  <c r="M22" i="1"/>
  <c r="P22" i="1" s="1"/>
  <c r="M21" i="1"/>
  <c r="P26" i="1"/>
  <c r="M20" i="1"/>
  <c r="M19" i="1"/>
  <c r="M18" i="1"/>
  <c r="M17" i="1"/>
  <c r="M16" i="1"/>
  <c r="P16" i="1" s="1"/>
  <c r="M11" i="1"/>
  <c r="G28" i="1"/>
  <c r="J28" i="1" s="1"/>
  <c r="G27" i="1"/>
  <c r="G26" i="1"/>
  <c r="J26" i="1" s="1"/>
  <c r="G25" i="1"/>
  <c r="G24" i="1"/>
  <c r="G23" i="1"/>
  <c r="J23" i="1" s="1"/>
  <c r="G22" i="1"/>
  <c r="J22" i="1" s="1"/>
  <c r="G19" i="1"/>
  <c r="G18" i="1"/>
  <c r="J18" i="1" s="1"/>
  <c r="G17" i="1"/>
  <c r="G16" i="1"/>
  <c r="J16" i="1" s="1"/>
  <c r="G15" i="1"/>
  <c r="O28" i="1"/>
  <c r="P28" i="1"/>
  <c r="I28" i="1"/>
  <c r="O27" i="1"/>
  <c r="I27" i="1"/>
  <c r="J27" i="1" s="1"/>
  <c r="O26" i="1"/>
  <c r="I26" i="1"/>
  <c r="O25" i="1"/>
  <c r="I25" i="1"/>
  <c r="O24" i="1"/>
  <c r="P24" i="1"/>
  <c r="I24" i="1"/>
  <c r="J24" i="1"/>
  <c r="O23" i="1"/>
  <c r="O22" i="1"/>
  <c r="I22" i="1"/>
  <c r="O21" i="1"/>
  <c r="J21" i="1"/>
  <c r="O20" i="1"/>
  <c r="P20" i="1"/>
  <c r="I20" i="1"/>
  <c r="O19" i="1"/>
  <c r="I19" i="1"/>
  <c r="J19" i="1" s="1"/>
  <c r="O18" i="1"/>
  <c r="P18" i="1"/>
  <c r="I18" i="1"/>
  <c r="O17" i="1"/>
  <c r="I17" i="1"/>
  <c r="O16" i="1"/>
  <c r="I16" i="1"/>
  <c r="O15" i="1"/>
  <c r="P15" i="1" s="1"/>
  <c r="M15" i="1"/>
  <c r="I15" i="1"/>
  <c r="J15" i="1" s="1"/>
  <c r="O14" i="1"/>
  <c r="M14" i="1"/>
  <c r="P14" i="1" s="1"/>
  <c r="I14" i="1"/>
  <c r="G14" i="1"/>
  <c r="J14" i="1" s="1"/>
  <c r="O13" i="1"/>
  <c r="P13" i="1" s="1"/>
  <c r="M13" i="1"/>
  <c r="I13" i="1"/>
  <c r="G13" i="1"/>
  <c r="O12" i="1"/>
  <c r="M12" i="1"/>
  <c r="P12" i="1" s="1"/>
  <c r="I12" i="1"/>
  <c r="G12" i="1"/>
  <c r="J12" i="1" s="1"/>
  <c r="G11" i="1"/>
  <c r="J11" i="1" s="1"/>
  <c r="O11" i="1"/>
  <c r="I11" i="1"/>
  <c r="J17" i="2" l="1"/>
  <c r="G27" i="2"/>
  <c r="J27" i="2" s="1"/>
  <c r="G11" i="2"/>
  <c r="J11" i="2" s="1"/>
  <c r="G26" i="2"/>
  <c r="J26" i="2" s="1"/>
  <c r="G15" i="2"/>
  <c r="J15" i="2" s="1"/>
  <c r="G19" i="2"/>
  <c r="J19" i="2" s="1"/>
  <c r="G23" i="2"/>
  <c r="J23" i="2" s="1"/>
  <c r="G25" i="2"/>
  <c r="J25" i="2" s="1"/>
  <c r="G12" i="2"/>
  <c r="J12" i="2" s="1"/>
  <c r="G20" i="2"/>
  <c r="J20" i="2" s="1"/>
  <c r="G28" i="2"/>
  <c r="J28" i="2" s="1"/>
  <c r="G16" i="2"/>
  <c r="G21" i="2"/>
  <c r="G14" i="2"/>
  <c r="J14" i="2" s="1"/>
  <c r="G18" i="2"/>
  <c r="G22" i="2"/>
  <c r="J22" i="2" s="1"/>
  <c r="J13" i="1"/>
  <c r="J25" i="1"/>
  <c r="P28" i="2"/>
  <c r="M11" i="2"/>
  <c r="P11" i="2" s="1"/>
  <c r="M12" i="2"/>
  <c r="P12" i="2" s="1"/>
  <c r="M13" i="2"/>
  <c r="P13" i="2" s="1"/>
  <c r="M14" i="2"/>
  <c r="P14" i="2" s="1"/>
  <c r="M15" i="2"/>
  <c r="P15" i="2" s="1"/>
  <c r="M16" i="2"/>
  <c r="P16" i="2" s="1"/>
  <c r="M17" i="2"/>
  <c r="P17" i="2" s="1"/>
  <c r="M18" i="2"/>
  <c r="P18" i="2" s="1"/>
  <c r="M19" i="2"/>
  <c r="P19" i="2" s="1"/>
  <c r="M20" i="2"/>
  <c r="P20" i="2" s="1"/>
  <c r="M21" i="2"/>
  <c r="P21" i="2" s="1"/>
  <c r="M22" i="2"/>
  <c r="P22" i="2" s="1"/>
  <c r="M23" i="2"/>
  <c r="P23" i="2" s="1"/>
  <c r="M24" i="2"/>
  <c r="P24" i="2" s="1"/>
  <c r="M25" i="2"/>
  <c r="P25" i="2" s="1"/>
  <c r="M26" i="2"/>
  <c r="P26" i="2" s="1"/>
  <c r="M27" i="2"/>
  <c r="P27" i="2" s="1"/>
  <c r="J18" i="2"/>
  <c r="J16" i="2"/>
  <c r="J24" i="2"/>
  <c r="P27" i="1"/>
  <c r="P25" i="1"/>
  <c r="Q20" i="1" s="1"/>
  <c r="P21" i="1"/>
  <c r="P23" i="1"/>
  <c r="P19" i="1"/>
  <c r="P17" i="1"/>
  <c r="J17" i="1"/>
  <c r="Q26" i="2" l="1"/>
  <c r="R26" i="2" s="1"/>
  <c r="R20" i="1"/>
  <c r="Q22" i="2"/>
  <c r="Q18" i="2"/>
  <c r="Q14" i="2"/>
  <c r="Q19" i="2"/>
  <c r="Q20" i="2"/>
  <c r="Q28" i="2"/>
  <c r="Q25" i="2"/>
  <c r="Q13" i="2"/>
  <c r="Q24" i="2"/>
  <c r="Q27" i="2"/>
  <c r="Q12" i="2"/>
  <c r="Q21" i="2"/>
  <c r="R21" i="2" s="1"/>
  <c r="Q23" i="2"/>
  <c r="Q17" i="2"/>
  <c r="Q11" i="2"/>
  <c r="Q15" i="2"/>
  <c r="Q16" i="2"/>
  <c r="R27" i="2"/>
  <c r="Q14" i="1"/>
  <c r="Q19" i="1"/>
  <c r="Q18" i="1"/>
  <c r="Q22" i="1"/>
  <c r="Q15" i="1"/>
  <c r="Q21" i="1"/>
  <c r="Q16" i="1"/>
  <c r="Q13" i="1"/>
  <c r="Q23" i="1"/>
  <c r="Q26" i="1"/>
  <c r="R26" i="1" s="1"/>
  <c r="Q24" i="1"/>
  <c r="Q27" i="1"/>
  <c r="Q17" i="1"/>
  <c r="Q11" i="1"/>
  <c r="Q28" i="1"/>
  <c r="Q12" i="1"/>
  <c r="Q25" i="1"/>
  <c r="R23" i="2" l="1"/>
  <c r="R16" i="2"/>
  <c r="R24" i="2"/>
  <c r="R14" i="2"/>
  <c r="R11" i="1"/>
  <c r="R19" i="1"/>
  <c r="R28" i="1"/>
  <c r="R18" i="2"/>
  <c r="R23" i="1"/>
  <c r="R12" i="1"/>
  <c r="R20" i="2"/>
  <c r="R18" i="1"/>
  <c r="R15" i="2"/>
  <c r="R22" i="2"/>
  <c r="R22" i="1"/>
  <c r="R16" i="1"/>
  <c r="R27" i="1"/>
  <c r="R13" i="1"/>
  <c r="R24" i="1"/>
  <c r="R21" i="1"/>
  <c r="R25" i="1"/>
  <c r="R17" i="1"/>
  <c r="R15" i="1"/>
  <c r="R14" i="1"/>
  <c r="R28" i="2"/>
  <c r="R13" i="2"/>
  <c r="R17" i="2"/>
  <c r="R12" i="2"/>
  <c r="R25" i="2"/>
  <c r="R11" i="2"/>
  <c r="R19" i="2"/>
  <c r="S23" i="1" l="1"/>
  <c r="S14" i="2"/>
  <c r="S15" i="1"/>
  <c r="S16" i="2"/>
  <c r="S13" i="2"/>
  <c r="S17" i="2"/>
  <c r="S15" i="2"/>
  <c r="S19" i="1"/>
  <c r="S28" i="1"/>
  <c r="S26" i="1"/>
  <c r="S14" i="1"/>
  <c r="S25" i="1"/>
  <c r="S22" i="1"/>
  <c r="S21" i="1"/>
  <c r="S18" i="1"/>
  <c r="S27" i="1"/>
  <c r="S16" i="1"/>
  <c r="S13" i="1"/>
  <c r="S12" i="1"/>
  <c r="S17" i="1"/>
  <c r="S20" i="1"/>
  <c r="S24" i="1"/>
  <c r="S11" i="1"/>
  <c r="S23" i="2"/>
  <c r="S28" i="2"/>
  <c r="S19" i="2"/>
  <c r="S21" i="2"/>
  <c r="S25" i="2"/>
  <c r="S24" i="2"/>
  <c r="S27" i="2"/>
  <c r="S12" i="2"/>
  <c r="S20" i="2"/>
  <c r="S26" i="2"/>
  <c r="S18" i="2"/>
  <c r="S11" i="2"/>
  <c r="S22" i="2"/>
</calcChain>
</file>

<file path=xl/sharedStrings.xml><?xml version="1.0" encoding="utf-8"?>
<sst xmlns="http://schemas.openxmlformats.org/spreadsheetml/2006/main" count="84" uniqueCount="38">
  <si>
    <t>WHITE SAILS</t>
  </si>
  <si>
    <t>Sail No:</t>
  </si>
  <si>
    <t>Boat Name:</t>
  </si>
  <si>
    <t xml:space="preserve">IRC </t>
  </si>
  <si>
    <t>Act Two</t>
  </si>
  <si>
    <t>Calypso</t>
  </si>
  <si>
    <t>Cevantes</t>
  </si>
  <si>
    <t>Fortuitudine</t>
  </si>
  <si>
    <t>Just Jasmin</t>
  </si>
  <si>
    <t>Rebellion</t>
  </si>
  <si>
    <t>Sweet Martini</t>
  </si>
  <si>
    <t>Spirit</t>
  </si>
  <si>
    <t>Sea Safari</t>
  </si>
  <si>
    <t>Vespucci</t>
  </si>
  <si>
    <t>Viking</t>
  </si>
  <si>
    <t>Voyager</t>
  </si>
  <si>
    <t>Xerxes</t>
  </si>
  <si>
    <t>More Mischief</t>
  </si>
  <si>
    <t>Bambi</t>
  </si>
  <si>
    <t>Conundrum</t>
  </si>
  <si>
    <t>Lucyo</t>
  </si>
  <si>
    <t>Nirvana</t>
  </si>
  <si>
    <t>Race 1 Start Time</t>
  </si>
  <si>
    <t>Race 2 Start Time</t>
  </si>
  <si>
    <t>RACE 1</t>
  </si>
  <si>
    <t>RACE 2</t>
  </si>
  <si>
    <t>Total Score</t>
  </si>
  <si>
    <t>Overall Position</t>
  </si>
  <si>
    <t>Race 1 Finish Time</t>
  </si>
  <si>
    <t>Calculated Elapsed Time</t>
  </si>
  <si>
    <t>Entered Elapsed Time</t>
  </si>
  <si>
    <t>Race 2 Finish Time</t>
  </si>
  <si>
    <t>ECHO</t>
  </si>
  <si>
    <t>IRC Corrected Time</t>
  </si>
  <si>
    <t>IRC Position</t>
  </si>
  <si>
    <t>DNF</t>
  </si>
  <si>
    <t>ECHO Corrected Time</t>
  </si>
  <si>
    <t>ECHO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</si>
</sst>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protection locked="0"/>
    </xf>
    <xf numFmtId="0" fontId="2" fillId="0" borderId="1" xfId="0" applyNumberFormat="1" applyFont="1" applyFill="1" applyBorder="1" applyAlignment="1" applyProtection="1">
      <protection locked="0"/>
    </xf>
    <xf numFmtId="0" fontId="2" fillId="0" borderId="1" xfId="0" applyNumberFormat="1" applyFont="1" applyFill="1" applyBorder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alignment horizontal="right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5" fillId="2" borderId="2" xfId="0" applyFont="1" applyFill="1" applyBorder="1"/>
    <xf numFmtId="164" fontId="5" fillId="0" borderId="2" xfId="0" applyNumberFormat="1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4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" fontId="0" fillId="0" borderId="1" xfId="0" applyNumberFormat="1" applyBorder="1"/>
    <xf numFmtId="0" fontId="0" fillId="0" borderId="1" xfId="0" applyBorder="1"/>
    <xf numFmtId="21" fontId="0" fillId="0" borderId="1" xfId="0" applyNumberFormat="1" applyBorder="1"/>
    <xf numFmtId="164" fontId="3" fillId="0" borderId="0" xfId="0" applyNumberFormat="1" applyFont="1" applyFill="1" applyBorder="1" applyAlignment="1" applyProtection="1">
      <alignment horizontal="center"/>
      <protection locked="0"/>
    </xf>
    <xf numFmtId="164" fontId="4" fillId="0" borderId="6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164" fontId="1" fillId="0" borderId="1" xfId="0" applyNumberFormat="1" applyFont="1" applyFill="1" applyBorder="1" applyAlignment="1" applyProtection="1">
      <protection locked="0"/>
    </xf>
    <xf numFmtId="164" fontId="2" fillId="0" borderId="1" xfId="0" applyNumberFormat="1" applyFont="1" applyFill="1" applyBorder="1" applyAlignment="1" applyProtection="1">
      <protection locked="0"/>
    </xf>
    <xf numFmtId="0" fontId="1" fillId="4" borderId="1" xfId="0" applyNumberFormat="1" applyFont="1" applyFill="1" applyBorder="1" applyAlignment="1" applyProtection="1">
      <protection locked="0"/>
    </xf>
    <xf numFmtId="0" fontId="3" fillId="0" borderId="1" xfId="0" applyFont="1" applyBorder="1"/>
    <xf numFmtId="164" fontId="1" fillId="0" borderId="1" xfId="0" applyNumberFormat="1" applyFont="1" applyFill="1" applyBorder="1" applyAlignment="1" applyProtection="1">
      <protection locked="0"/>
    </xf>
    <xf numFmtId="0" fontId="6" fillId="3" borderId="3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J22" sqref="J22"/>
    </sheetView>
  </sheetViews>
  <sheetFormatPr defaultColWidth="10" defaultRowHeight="12" x14ac:dyDescent="0.2"/>
  <cols>
    <col min="1" max="1" width="12.28515625" style="2" customWidth="1"/>
    <col min="2" max="2" width="9.5703125" style="2" customWidth="1"/>
    <col min="3" max="3" width="14.7109375" style="2" customWidth="1"/>
    <col min="4" max="4" width="8.28515625" style="2" customWidth="1"/>
    <col min="5" max="5" width="11.5703125" style="2" customWidth="1"/>
    <col min="6" max="6" width="12.85546875" style="24" customWidth="1"/>
    <col min="7" max="7" width="14.140625" style="2" customWidth="1"/>
    <col min="8" max="8" width="13.28515625" style="2" customWidth="1"/>
    <col min="9" max="9" width="12.5703125" style="2" customWidth="1"/>
    <col min="10" max="10" width="15" style="2" customWidth="1"/>
    <col min="11" max="11" width="13.28515625" style="2" customWidth="1"/>
    <col min="12" max="12" width="11.5703125" style="2" customWidth="1"/>
    <col min="13" max="13" width="13.85546875" style="2" customWidth="1"/>
    <col min="14" max="15" width="12.7109375" style="2" customWidth="1"/>
    <col min="16" max="16" width="15.140625" style="2" customWidth="1"/>
    <col min="17" max="16384" width="10" style="2"/>
  </cols>
  <sheetData>
    <row r="1" spans="1:19" s="8" customFormat="1" ht="12.75" x14ac:dyDescent="0.2">
      <c r="B1" s="9"/>
      <c r="D1" s="10"/>
      <c r="E1" s="10"/>
      <c r="F1" s="21"/>
      <c r="G1" s="10"/>
      <c r="H1" s="10"/>
      <c r="I1" s="10"/>
      <c r="J1" s="10"/>
      <c r="K1" s="10"/>
      <c r="L1" s="10"/>
    </row>
    <row r="2" spans="1:19" s="8" customFormat="1" ht="12.75" x14ac:dyDescent="0.2">
      <c r="B2" s="9"/>
      <c r="D2" s="10"/>
      <c r="E2" s="10"/>
      <c r="F2" s="21"/>
      <c r="G2" s="10"/>
      <c r="H2" s="10"/>
      <c r="I2" s="10"/>
      <c r="J2" s="10"/>
      <c r="K2" s="10"/>
      <c r="L2" s="10"/>
    </row>
    <row r="3" spans="1:19" s="8" customFormat="1" ht="12.75" x14ac:dyDescent="0.2">
      <c r="B3" s="9"/>
      <c r="D3" s="10"/>
      <c r="E3" s="10"/>
      <c r="F3" s="21"/>
      <c r="G3" s="10"/>
      <c r="H3" s="10"/>
      <c r="I3" s="10"/>
      <c r="J3" s="10"/>
      <c r="K3" s="10"/>
      <c r="L3" s="10"/>
    </row>
    <row r="4" spans="1:19" s="8" customFormat="1" ht="13.5" thickBot="1" x14ac:dyDescent="0.25">
      <c r="B4" s="9"/>
      <c r="D4" s="10"/>
      <c r="E4" s="10"/>
      <c r="F4" s="21"/>
      <c r="G4" s="10"/>
      <c r="H4" s="10"/>
      <c r="I4" s="10"/>
      <c r="J4" s="10"/>
      <c r="K4" s="10"/>
      <c r="L4" s="10"/>
    </row>
    <row r="5" spans="1:19" s="8" customFormat="1" ht="16.5" thickBot="1" x14ac:dyDescent="0.3">
      <c r="B5" s="11" t="s">
        <v>22</v>
      </c>
      <c r="C5" s="12">
        <v>0.47916666666666669</v>
      </c>
      <c r="D5" s="10"/>
      <c r="E5" s="10"/>
      <c r="F5" s="21"/>
      <c r="G5" s="10"/>
      <c r="H5" s="10"/>
      <c r="I5" s="10"/>
      <c r="J5" s="10"/>
      <c r="K5" s="10"/>
      <c r="L5" s="13" t="s">
        <v>23</v>
      </c>
      <c r="M5" s="14"/>
      <c r="N5" s="12">
        <v>0.54166666666666663</v>
      </c>
    </row>
    <row r="6" spans="1:19" s="8" customFormat="1" ht="13.5" thickBot="1" x14ac:dyDescent="0.25">
      <c r="B6" s="9"/>
      <c r="D6" s="10"/>
      <c r="E6" s="10"/>
      <c r="F6" s="21"/>
      <c r="G6" s="10"/>
      <c r="H6" s="10"/>
      <c r="I6" s="10"/>
      <c r="J6" s="10"/>
      <c r="K6" s="10"/>
      <c r="L6" s="10"/>
    </row>
    <row r="7" spans="1:19" s="8" customFormat="1" ht="19.5" thickBot="1" x14ac:dyDescent="0.35">
      <c r="B7" s="9"/>
      <c r="E7" s="10"/>
      <c r="F7" s="29" t="s">
        <v>24</v>
      </c>
      <c r="G7" s="30"/>
      <c r="H7" s="30"/>
      <c r="I7" s="30"/>
      <c r="J7" s="30"/>
      <c r="K7" s="31"/>
      <c r="L7" s="29" t="s">
        <v>25</v>
      </c>
      <c r="M7" s="30"/>
      <c r="N7" s="30"/>
      <c r="O7" s="30"/>
      <c r="P7" s="30"/>
      <c r="Q7" s="31"/>
      <c r="R7" s="32" t="s">
        <v>26</v>
      </c>
      <c r="S7" s="34" t="s">
        <v>27</v>
      </c>
    </row>
    <row r="8" spans="1:19" ht="45" x14ac:dyDescent="0.2">
      <c r="A8" s="3" t="s">
        <v>0</v>
      </c>
      <c r="F8" s="22" t="s">
        <v>28</v>
      </c>
      <c r="G8" s="16" t="s">
        <v>29</v>
      </c>
      <c r="H8" s="15" t="s">
        <v>30</v>
      </c>
      <c r="I8" s="16" t="s">
        <v>29</v>
      </c>
      <c r="J8" s="15" t="s">
        <v>33</v>
      </c>
      <c r="K8" s="15" t="s">
        <v>34</v>
      </c>
      <c r="L8" s="15" t="s">
        <v>31</v>
      </c>
      <c r="M8" s="16" t="s">
        <v>29</v>
      </c>
      <c r="N8" s="15" t="s">
        <v>30</v>
      </c>
      <c r="O8" s="16" t="s">
        <v>29</v>
      </c>
      <c r="P8" s="15" t="s">
        <v>33</v>
      </c>
      <c r="Q8" s="17" t="s">
        <v>34</v>
      </c>
      <c r="R8" s="33"/>
      <c r="S8" s="35"/>
    </row>
    <row r="9" spans="1:19" x14ac:dyDescent="0.2">
      <c r="B9" s="3" t="s">
        <v>1</v>
      </c>
      <c r="C9" s="4" t="s">
        <v>2</v>
      </c>
      <c r="D9" s="1" t="s">
        <v>3</v>
      </c>
      <c r="E9" s="1" t="s">
        <v>32</v>
      </c>
      <c r="F9" s="23"/>
      <c r="G9" s="1"/>
      <c r="H9" s="1"/>
      <c r="I9" s="1"/>
      <c r="J9" s="1"/>
      <c r="K9" s="1"/>
      <c r="L9" s="1"/>
    </row>
    <row r="10" spans="1:19" x14ac:dyDescent="0.2">
      <c r="B10" s="5"/>
    </row>
    <row r="11" spans="1:19" ht="12.75" x14ac:dyDescent="0.2">
      <c r="B11" s="6">
        <v>4250</v>
      </c>
      <c r="C11" s="2" t="s">
        <v>4</v>
      </c>
      <c r="D11" s="2">
        <v>0.99399999999999999</v>
      </c>
      <c r="E11" s="2">
        <v>1.0900000000000001</v>
      </c>
      <c r="F11" s="24">
        <v>0.56978009259259255</v>
      </c>
      <c r="G11" s="18">
        <f>IF(((F11-C5)*86400)&lt;0, 0, ((F11-C5)*86400))</f>
        <v>7828.9999999999945</v>
      </c>
      <c r="H11" s="19"/>
      <c r="I11" s="18">
        <f t="shared" ref="I11:I15" si="0">(H11*86400)</f>
        <v>0</v>
      </c>
      <c r="J11" s="19">
        <f t="shared" ref="J11:J15" si="1">(G11*D11)+(I11*D11)</f>
        <v>7782.0259999999944</v>
      </c>
      <c r="K11" s="19">
        <v>4</v>
      </c>
      <c r="L11" s="19"/>
      <c r="M11" s="18">
        <f>IF(((L11-N5)*86400)&lt;0, 0, ((L11-N5)*86400))</f>
        <v>0</v>
      </c>
      <c r="N11" s="19"/>
      <c r="O11" s="18">
        <f t="shared" ref="O11:O15" si="2">(N11*86400)</f>
        <v>0</v>
      </c>
      <c r="P11" s="19">
        <f>(M11*D11)+(O11*D11)</f>
        <v>0</v>
      </c>
      <c r="Q11" s="19">
        <f>RANK(P11,P10:P30,1)</f>
        <v>1</v>
      </c>
      <c r="R11" s="19">
        <f t="shared" ref="R11:R15" si="3">Q11+K11</f>
        <v>5</v>
      </c>
      <c r="S11" s="19">
        <f>RANK(R11,R10:R30,1)</f>
        <v>15</v>
      </c>
    </row>
    <row r="12" spans="1:19" ht="12.75" x14ac:dyDescent="0.2">
      <c r="B12" s="6">
        <v>5643</v>
      </c>
      <c r="C12" s="2" t="s">
        <v>5</v>
      </c>
      <c r="D12" s="2">
        <v>0.92800000000000005</v>
      </c>
      <c r="E12" s="2">
        <v>0.96899999999999997</v>
      </c>
      <c r="F12" s="24">
        <v>0.57959490740740738</v>
      </c>
      <c r="G12" s="18">
        <f>IF(((F12-C5)*86400)&lt;0, 0, ((F12-C5)*86400))</f>
        <v>8676.9999999999964</v>
      </c>
      <c r="H12" s="20"/>
      <c r="I12" s="18">
        <f t="shared" si="0"/>
        <v>0</v>
      </c>
      <c r="J12" s="19">
        <f t="shared" si="1"/>
        <v>8052.2559999999967</v>
      </c>
      <c r="K12" s="19">
        <v>5</v>
      </c>
      <c r="L12" s="19"/>
      <c r="M12" s="18">
        <f>IF(((L12-N5)*86400)&lt;0, 0, ((L12-N5)*86400))</f>
        <v>0</v>
      </c>
      <c r="N12" s="20"/>
      <c r="O12" s="18">
        <f t="shared" si="2"/>
        <v>0</v>
      </c>
      <c r="P12" s="19">
        <f t="shared" ref="P12:P15" si="4">(M12*D12)+(O12*D12)</f>
        <v>0</v>
      </c>
      <c r="Q12" s="19">
        <f>RANK(P12,P10:P30,1)</f>
        <v>1</v>
      </c>
      <c r="R12" s="19">
        <f t="shared" si="3"/>
        <v>6</v>
      </c>
      <c r="S12" s="19">
        <f>RANK(R12,R10:R30,1)</f>
        <v>16</v>
      </c>
    </row>
    <row r="13" spans="1:19" ht="12.75" x14ac:dyDescent="0.2">
      <c r="B13" s="6">
        <v>932</v>
      </c>
      <c r="C13" s="2" t="s">
        <v>6</v>
      </c>
      <c r="D13" s="2">
        <v>0.85799999999999998</v>
      </c>
      <c r="E13" s="2">
        <v>0.90700000000000003</v>
      </c>
      <c r="F13" s="24">
        <v>0.57846064814814813</v>
      </c>
      <c r="G13" s="18">
        <f>IF(((F13-C5)*86400)&lt;0, 0, ((F13-C5)*86400))</f>
        <v>8578.9999999999964</v>
      </c>
      <c r="H13" s="19"/>
      <c r="I13" s="18">
        <f t="shared" si="0"/>
        <v>0</v>
      </c>
      <c r="J13" s="19">
        <f t="shared" si="1"/>
        <v>7360.7819999999965</v>
      </c>
      <c r="K13" s="19">
        <v>3</v>
      </c>
      <c r="L13" s="19"/>
      <c r="M13" s="18">
        <f>IF(((L13-N5)*86400)&lt;0, 0, ((L13-N5)*86400))</f>
        <v>0</v>
      </c>
      <c r="N13" s="19"/>
      <c r="O13" s="18">
        <f t="shared" si="2"/>
        <v>0</v>
      </c>
      <c r="P13" s="19">
        <f t="shared" si="4"/>
        <v>0</v>
      </c>
      <c r="Q13" s="19">
        <f>RANK(P13,P10:P30,1)</f>
        <v>1</v>
      </c>
      <c r="R13" s="19">
        <f t="shared" si="3"/>
        <v>4</v>
      </c>
      <c r="S13" s="19">
        <f>RANK(R13,R10:R30,1)</f>
        <v>14</v>
      </c>
    </row>
    <row r="14" spans="1:19" ht="12.75" x14ac:dyDescent="0.2">
      <c r="B14" s="6">
        <v>1315</v>
      </c>
      <c r="C14" s="2" t="s">
        <v>7</v>
      </c>
      <c r="E14" s="2">
        <v>0.95</v>
      </c>
      <c r="F14" s="24">
        <v>0.58119212962962963</v>
      </c>
      <c r="G14" s="18">
        <f>IF(((F14-C5)*86400)&lt;0, 0, ((F14-C5)*86400))</f>
        <v>8814.9999999999982</v>
      </c>
      <c r="H14" s="19"/>
      <c r="I14" s="18">
        <f t="shared" si="0"/>
        <v>0</v>
      </c>
      <c r="J14" s="19">
        <f t="shared" si="1"/>
        <v>0</v>
      </c>
      <c r="K14" s="19"/>
      <c r="L14" s="20"/>
      <c r="M14" s="18">
        <f>IF(((L14-N5)*86400)&lt;0, 0, ((L14-N5)*86400))</f>
        <v>0</v>
      </c>
      <c r="N14" s="19"/>
      <c r="O14" s="18">
        <f t="shared" si="2"/>
        <v>0</v>
      </c>
      <c r="P14" s="19">
        <f t="shared" si="4"/>
        <v>0</v>
      </c>
      <c r="Q14" s="19">
        <f>RANK(P14,P10:P30,1)</f>
        <v>1</v>
      </c>
      <c r="R14" s="19">
        <f t="shared" si="3"/>
        <v>1</v>
      </c>
      <c r="S14" s="19">
        <f>RANK(R14,R10:R30,1)</f>
        <v>1</v>
      </c>
    </row>
    <row r="15" spans="1:19" ht="12.75" x14ac:dyDescent="0.2">
      <c r="A15" s="3"/>
      <c r="B15" s="6">
        <v>3506</v>
      </c>
      <c r="C15" s="2" t="s">
        <v>8</v>
      </c>
      <c r="D15" s="3"/>
      <c r="E15" s="2">
        <v>1.0269999999999999</v>
      </c>
      <c r="F15" s="25">
        <v>0.57606481481481475</v>
      </c>
      <c r="G15" s="18">
        <f>IF(((F15-C5)*86400)&lt;0, 0, ((F15-C5)*86400))</f>
        <v>8371.9999999999927</v>
      </c>
      <c r="H15" s="19"/>
      <c r="I15" s="18">
        <f t="shared" si="0"/>
        <v>0</v>
      </c>
      <c r="J15" s="19">
        <f t="shared" si="1"/>
        <v>0</v>
      </c>
      <c r="K15" s="19"/>
      <c r="L15" s="19"/>
      <c r="M15" s="18">
        <f>IF(((L15-N5)*86400)&lt;0, 0, ((L15-N5)*86400))</f>
        <v>0</v>
      </c>
      <c r="N15" s="19"/>
      <c r="O15" s="18">
        <f t="shared" si="2"/>
        <v>0</v>
      </c>
      <c r="P15" s="19">
        <f t="shared" si="4"/>
        <v>0</v>
      </c>
      <c r="Q15" s="19">
        <f>RANK(P15,P10:P30,1)</f>
        <v>1</v>
      </c>
      <c r="R15" s="19">
        <f t="shared" si="3"/>
        <v>1</v>
      </c>
      <c r="S15" s="19">
        <f>RANK(R15,R10:R30,1)</f>
        <v>1</v>
      </c>
    </row>
    <row r="16" spans="1:19" ht="12.75" x14ac:dyDescent="0.2">
      <c r="B16" s="6">
        <v>6001</v>
      </c>
      <c r="C16" s="2" t="s">
        <v>9</v>
      </c>
      <c r="D16" s="2">
        <v>1.056</v>
      </c>
      <c r="E16" s="2">
        <v>1.0549999999999999</v>
      </c>
      <c r="F16" s="24">
        <v>0.57256944444444446</v>
      </c>
      <c r="G16" s="18">
        <f>IF(((F16-C5)*86400)&lt;0, 0, ((F16-C5)*86400))</f>
        <v>8070</v>
      </c>
      <c r="H16" s="19"/>
      <c r="I16" s="18">
        <f t="shared" ref="I16:I28" si="5">(H16*86400)</f>
        <v>0</v>
      </c>
      <c r="J16" s="19">
        <f t="shared" ref="J16:J28" si="6">(G16*D16)+(I16*D16)</f>
        <v>8521.92</v>
      </c>
      <c r="K16" s="19">
        <v>7</v>
      </c>
      <c r="L16" s="19"/>
      <c r="M16" s="18">
        <f>IF(((L16-N5)*86400)&lt;0, 0, ((L16-N5)*86400))</f>
        <v>0</v>
      </c>
      <c r="N16" s="19"/>
      <c r="O16" s="18">
        <f t="shared" ref="O16:O28" si="7">(N16*86400)</f>
        <v>0</v>
      </c>
      <c r="P16" s="19">
        <f t="shared" ref="P16:P28" si="8">(M16*D16)+(O16*D16)</f>
        <v>0</v>
      </c>
      <c r="Q16" s="19">
        <f>RANK(P30,P10:P30,1)</f>
        <v>1</v>
      </c>
      <c r="R16" s="19">
        <f t="shared" ref="R16:R28" si="9">Q16+K16</f>
        <v>8</v>
      </c>
      <c r="S16" s="19">
        <f>RANK(R16,R10:R30,1)</f>
        <v>18</v>
      </c>
    </row>
    <row r="17" spans="1:19" ht="12.75" x14ac:dyDescent="0.2">
      <c r="B17" s="6">
        <v>5013</v>
      </c>
      <c r="C17" s="2" t="s">
        <v>10</v>
      </c>
      <c r="E17" s="2">
        <v>0.83599999999999997</v>
      </c>
      <c r="F17" s="24">
        <v>0.59765046296296298</v>
      </c>
      <c r="G17" s="18">
        <f>IF(((F17-C5)*86400)&lt;0, 0, ((F17-C5)*86400))</f>
        <v>10237</v>
      </c>
      <c r="H17" s="19"/>
      <c r="I17" s="18">
        <f t="shared" si="5"/>
        <v>0</v>
      </c>
      <c r="J17" s="19">
        <f t="shared" si="6"/>
        <v>0</v>
      </c>
      <c r="K17" s="19"/>
      <c r="L17" s="19"/>
      <c r="M17" s="18">
        <f>IF(((L17-N5)*86400)&lt;0, 0, ((L17-N5)*86400))</f>
        <v>0</v>
      </c>
      <c r="N17" s="19"/>
      <c r="O17" s="18">
        <f t="shared" si="7"/>
        <v>0</v>
      </c>
      <c r="P17" s="19">
        <f t="shared" si="8"/>
        <v>0</v>
      </c>
      <c r="Q17" s="19">
        <f>RANK(P17,P10:P30,1)</f>
        <v>1</v>
      </c>
      <c r="R17" s="19">
        <f t="shared" si="9"/>
        <v>1</v>
      </c>
      <c r="S17" s="19">
        <f>RANK(R17,R10:R30,1)</f>
        <v>1</v>
      </c>
    </row>
    <row r="18" spans="1:19" ht="12.75" x14ac:dyDescent="0.2">
      <c r="B18" s="6">
        <v>3950</v>
      </c>
      <c r="C18" s="2" t="s">
        <v>11</v>
      </c>
      <c r="E18" s="2">
        <v>0.98699999999999999</v>
      </c>
      <c r="F18" s="24">
        <v>0.57356481481481481</v>
      </c>
      <c r="G18" s="18">
        <f>IF(((F18-C5)*86400)&lt;0, 0, ((F18-C5)*86400))</f>
        <v>8155.9999999999973</v>
      </c>
      <c r="H18" s="19"/>
      <c r="I18" s="18">
        <f t="shared" si="5"/>
        <v>0</v>
      </c>
      <c r="J18" s="19">
        <f t="shared" si="6"/>
        <v>0</v>
      </c>
      <c r="K18" s="19"/>
      <c r="L18" s="19"/>
      <c r="M18" s="18">
        <f>IF(((L18-N5)*86400)&lt;0, 0, ((L18-N5)*86400))</f>
        <v>0</v>
      </c>
      <c r="N18" s="19"/>
      <c r="O18" s="18">
        <f t="shared" si="7"/>
        <v>0</v>
      </c>
      <c r="P18" s="19">
        <f t="shared" si="8"/>
        <v>0</v>
      </c>
      <c r="Q18" s="19">
        <f>RANK(P18,P10:P30,1)</f>
        <v>1</v>
      </c>
      <c r="R18" s="19">
        <f t="shared" si="9"/>
        <v>1</v>
      </c>
      <c r="S18" s="19">
        <f>RANK(R18,R10:R30,1)</f>
        <v>1</v>
      </c>
    </row>
    <row r="19" spans="1:19" ht="12.75" x14ac:dyDescent="0.2">
      <c r="B19" s="6">
        <v>1082</v>
      </c>
      <c r="C19" s="2" t="s">
        <v>12</v>
      </c>
      <c r="E19" s="2">
        <v>0.90500000000000003</v>
      </c>
      <c r="F19" s="24">
        <v>0.59773148148148147</v>
      </c>
      <c r="G19" s="18">
        <f>IF(((F19-C5)*86400)&lt;0, 0, ((F19-C5)*86400))</f>
        <v>10243.999999999998</v>
      </c>
      <c r="H19" s="19"/>
      <c r="I19" s="18">
        <f t="shared" si="5"/>
        <v>0</v>
      </c>
      <c r="J19" s="19">
        <f t="shared" si="6"/>
        <v>0</v>
      </c>
      <c r="K19" s="19"/>
      <c r="L19" s="19"/>
      <c r="M19" s="18">
        <f>IF(((L19-N5)*86400)&lt;0, 0, ((L19-N5)*86400))</f>
        <v>0</v>
      </c>
      <c r="N19" s="19"/>
      <c r="O19" s="18">
        <f t="shared" si="7"/>
        <v>0</v>
      </c>
      <c r="P19" s="19">
        <f t="shared" si="8"/>
        <v>0</v>
      </c>
      <c r="Q19" s="19">
        <f>RANK(P19,P10:P30,1)</f>
        <v>1</v>
      </c>
      <c r="R19" s="19">
        <f t="shared" si="9"/>
        <v>1</v>
      </c>
      <c r="S19" s="19">
        <f>RANK(R19,R10:R30,1)</f>
        <v>1</v>
      </c>
    </row>
    <row r="20" spans="1:19" ht="12.75" x14ac:dyDescent="0.2">
      <c r="B20" s="6">
        <v>1502</v>
      </c>
      <c r="C20" s="2" t="s">
        <v>13</v>
      </c>
      <c r="D20" s="2">
        <v>0.876</v>
      </c>
      <c r="E20" s="2">
        <v>0.93300000000000005</v>
      </c>
      <c r="F20" s="24">
        <v>0.57464120370370375</v>
      </c>
      <c r="G20" s="18">
        <f>IF(((F20-C5)*86400)&lt;0, 0, ((F20-C5)*86400))</f>
        <v>8249.0000000000018</v>
      </c>
      <c r="H20" s="19"/>
      <c r="I20" s="18">
        <f t="shared" si="5"/>
        <v>0</v>
      </c>
      <c r="J20" s="19">
        <f>(G20*D20)+(I20*D20)</f>
        <v>7226.1240000000016</v>
      </c>
      <c r="K20" s="19">
        <v>2</v>
      </c>
      <c r="L20" s="19"/>
      <c r="M20" s="18">
        <f>IF(((L20-N5)*86400)&lt;0, 0, ((L20-N5)*86400))</f>
        <v>0</v>
      </c>
      <c r="N20" s="19"/>
      <c r="O20" s="18">
        <f t="shared" si="7"/>
        <v>0</v>
      </c>
      <c r="P20" s="19">
        <f t="shared" si="8"/>
        <v>0</v>
      </c>
      <c r="Q20" s="19">
        <f>RANK(P20,P10:P30,1)</f>
        <v>1</v>
      </c>
      <c r="R20" s="19">
        <f t="shared" si="9"/>
        <v>3</v>
      </c>
      <c r="S20" s="19">
        <f>RANK(R20,R10:R30,1)</f>
        <v>13</v>
      </c>
    </row>
    <row r="21" spans="1:19" ht="12.75" x14ac:dyDescent="0.2">
      <c r="B21" s="6">
        <v>1103</v>
      </c>
      <c r="C21" s="2" t="s">
        <v>14</v>
      </c>
      <c r="D21" s="2">
        <v>0.92600000000000005</v>
      </c>
      <c r="E21" s="26">
        <v>0.93</v>
      </c>
      <c r="F21" s="24">
        <v>0</v>
      </c>
      <c r="G21" s="18">
        <f>IF(((F21-C5)*86400)&lt;0, 0, ((F21-C5)*86400))</f>
        <v>0</v>
      </c>
      <c r="H21" s="27" t="s">
        <v>35</v>
      </c>
      <c r="I21" s="18">
        <v>0</v>
      </c>
      <c r="J21" s="19">
        <f t="shared" si="6"/>
        <v>0</v>
      </c>
      <c r="K21" s="19"/>
      <c r="L21" s="19"/>
      <c r="M21" s="18">
        <f>IF(((L21-N5)*86400)&lt;0, 0, ((L21-N5)*86400))</f>
        <v>0</v>
      </c>
      <c r="N21" s="19"/>
      <c r="O21" s="18">
        <f t="shared" si="7"/>
        <v>0</v>
      </c>
      <c r="P21" s="19">
        <f t="shared" si="8"/>
        <v>0</v>
      </c>
      <c r="Q21" s="19">
        <f>RANK(P21,P10:P30,1)</f>
        <v>1</v>
      </c>
      <c r="R21" s="19">
        <f t="shared" si="9"/>
        <v>1</v>
      </c>
      <c r="S21" s="19">
        <f>RANK(R21,R10:R30,1)</f>
        <v>1</v>
      </c>
    </row>
    <row r="22" spans="1:19" ht="12.75" x14ac:dyDescent="0.2">
      <c r="B22" s="6">
        <v>657</v>
      </c>
      <c r="C22" s="2" t="s">
        <v>15</v>
      </c>
      <c r="D22" s="2">
        <v>0.92200000000000004</v>
      </c>
      <c r="E22" s="2">
        <v>0.93</v>
      </c>
      <c r="F22" s="24">
        <v>0.56946759259259261</v>
      </c>
      <c r="G22" s="18">
        <f>IF(((F22-C5)*86400)&lt;0, 0, ((F22-C5)*86400))</f>
        <v>7802</v>
      </c>
      <c r="H22" s="19"/>
      <c r="I22" s="18">
        <f t="shared" si="5"/>
        <v>0</v>
      </c>
      <c r="J22" s="19">
        <f t="shared" si="6"/>
        <v>7193.4440000000004</v>
      </c>
      <c r="K22" s="19">
        <v>1</v>
      </c>
      <c r="L22" s="19"/>
      <c r="M22" s="18">
        <f>IF(((L22-N5)*86400)&lt;0, 0, ((L22-N5)*86400))</f>
        <v>0</v>
      </c>
      <c r="N22" s="19"/>
      <c r="O22" s="18">
        <f t="shared" si="7"/>
        <v>0</v>
      </c>
      <c r="P22" s="19">
        <f t="shared" si="8"/>
        <v>0</v>
      </c>
      <c r="Q22" s="19">
        <f>RANK(P22,P10:P30,1)</f>
        <v>1</v>
      </c>
      <c r="R22" s="19">
        <f t="shared" si="9"/>
        <v>2</v>
      </c>
      <c r="S22" s="19">
        <f>RANK(R22,R10:R30,1)</f>
        <v>12</v>
      </c>
    </row>
    <row r="23" spans="1:19" ht="12.75" x14ac:dyDescent="0.2">
      <c r="B23" s="6">
        <v>2382</v>
      </c>
      <c r="C23" s="2" t="s">
        <v>16</v>
      </c>
      <c r="D23" s="2">
        <v>1.024</v>
      </c>
      <c r="E23" s="2">
        <v>1.0549999999999999</v>
      </c>
      <c r="F23" s="24">
        <v>0</v>
      </c>
      <c r="G23" s="18">
        <f>IF(((F23-C5)*86400)&lt;0, 0, ((F23-C5)*86400))</f>
        <v>0</v>
      </c>
      <c r="H23" s="27" t="s">
        <v>35</v>
      </c>
      <c r="I23" s="18">
        <v>0</v>
      </c>
      <c r="J23" s="19">
        <f t="shared" si="6"/>
        <v>0</v>
      </c>
      <c r="K23" s="19"/>
      <c r="L23" s="19"/>
      <c r="M23" s="18">
        <f>IF(((L23-N5)*86400)&lt;0, 0, ((L23-N5)*86400))</f>
        <v>0</v>
      </c>
      <c r="N23" s="19"/>
      <c r="O23" s="18">
        <f t="shared" si="7"/>
        <v>0</v>
      </c>
      <c r="P23" s="19">
        <f t="shared" si="8"/>
        <v>0</v>
      </c>
      <c r="Q23" s="19">
        <f>RANK(P23,P10:P30,1)</f>
        <v>1</v>
      </c>
      <c r="R23" s="19">
        <f t="shared" si="9"/>
        <v>1</v>
      </c>
      <c r="S23" s="19">
        <f>RANK(R23,R10:R30,1)</f>
        <v>1</v>
      </c>
    </row>
    <row r="24" spans="1:19" ht="12.75" x14ac:dyDescent="0.2">
      <c r="B24" s="6">
        <v>966</v>
      </c>
      <c r="C24" s="2" t="s">
        <v>17</v>
      </c>
      <c r="E24" s="2">
        <v>0.93100000000000005</v>
      </c>
      <c r="F24" s="24">
        <v>0.5746296296296296</v>
      </c>
      <c r="G24" s="18">
        <f>IF(((F24-C5)*86400)&lt;0, 0, ((F24-C5)*86400))</f>
        <v>8247.9999999999964</v>
      </c>
      <c r="H24" s="19"/>
      <c r="I24" s="18">
        <f t="shared" si="5"/>
        <v>0</v>
      </c>
      <c r="J24" s="19">
        <f t="shared" si="6"/>
        <v>0</v>
      </c>
      <c r="K24" s="19"/>
      <c r="L24" s="19"/>
      <c r="M24" s="18">
        <f>IF(((L24-N5)*86400)&lt;0, 0, ((L24-N5)*86400))</f>
        <v>0</v>
      </c>
      <c r="N24" s="19"/>
      <c r="O24" s="18">
        <f t="shared" si="7"/>
        <v>0</v>
      </c>
      <c r="P24" s="19">
        <f t="shared" si="8"/>
        <v>0</v>
      </c>
      <c r="Q24" s="19">
        <f>RANK(P24,P10:P30,1)</f>
        <v>1</v>
      </c>
      <c r="R24" s="19">
        <f t="shared" si="9"/>
        <v>1</v>
      </c>
      <c r="S24" s="19">
        <f>RANK(R24,R10:R30,1)</f>
        <v>1</v>
      </c>
    </row>
    <row r="25" spans="1:19" ht="12.75" x14ac:dyDescent="0.2">
      <c r="B25" s="6">
        <v>9612</v>
      </c>
      <c r="C25" s="2" t="s">
        <v>18</v>
      </c>
      <c r="E25" s="2">
        <v>0.90700000000000003</v>
      </c>
      <c r="F25" s="24">
        <v>0.57745370370370364</v>
      </c>
      <c r="G25" s="18">
        <f>IF(((F25-C5)*86400)&lt;0, 0, ((F25-C5)*86400))</f>
        <v>8491.9999999999927</v>
      </c>
      <c r="H25" s="19"/>
      <c r="I25" s="18">
        <f t="shared" si="5"/>
        <v>0</v>
      </c>
      <c r="J25" s="19">
        <f t="shared" si="6"/>
        <v>0</v>
      </c>
      <c r="K25" s="19"/>
      <c r="L25" s="19"/>
      <c r="M25" s="18">
        <f>IF(((L25-N5)*86400)&lt;0, 0, ((L25-N5)*86400))</f>
        <v>0</v>
      </c>
      <c r="N25" s="19"/>
      <c r="O25" s="18">
        <f t="shared" si="7"/>
        <v>0</v>
      </c>
      <c r="P25" s="19">
        <f t="shared" si="8"/>
        <v>0</v>
      </c>
      <c r="Q25" s="19">
        <f>RANK(P25,P10:P30,1)</f>
        <v>1</v>
      </c>
      <c r="R25" s="19">
        <f t="shared" si="9"/>
        <v>1</v>
      </c>
      <c r="S25" s="19">
        <f>RANK(R25,R10:R30,1)</f>
        <v>1</v>
      </c>
    </row>
    <row r="26" spans="1:19" ht="12.75" x14ac:dyDescent="0.2">
      <c r="B26" s="6">
        <v>3503</v>
      </c>
      <c r="C26" s="2" t="s">
        <v>19</v>
      </c>
      <c r="D26" s="2">
        <v>0.96099999999999997</v>
      </c>
      <c r="E26" s="2">
        <v>0.96499999999999997</v>
      </c>
      <c r="F26" s="24">
        <v>0.58053240740740741</v>
      </c>
      <c r="G26" s="18">
        <f>IF(((F26-C5)*86400)&lt;0, 0, ((F26-C5)*86400))</f>
        <v>8757.9999999999982</v>
      </c>
      <c r="H26" s="19"/>
      <c r="I26" s="18">
        <f t="shared" si="5"/>
        <v>0</v>
      </c>
      <c r="J26" s="19">
        <f t="shared" si="6"/>
        <v>8416.4379999999983</v>
      </c>
      <c r="K26" s="19">
        <v>6</v>
      </c>
      <c r="L26" s="19"/>
      <c r="M26" s="18">
        <f>IF(((L26-N5)*86400)&lt;0, 0, ((L26-N5)*86400))</f>
        <v>0</v>
      </c>
      <c r="N26" s="19"/>
      <c r="O26" s="18">
        <f t="shared" si="7"/>
        <v>0</v>
      </c>
      <c r="P26" s="19">
        <f t="shared" si="8"/>
        <v>0</v>
      </c>
      <c r="Q26" s="19">
        <f>RANK(P26,P10:P30,1)</f>
        <v>1</v>
      </c>
      <c r="R26" s="19">
        <f t="shared" si="9"/>
        <v>7</v>
      </c>
      <c r="S26" s="19">
        <f>RANK(R26,R10:R30,1)</f>
        <v>17</v>
      </c>
    </row>
    <row r="27" spans="1:19" ht="12.75" x14ac:dyDescent="0.2">
      <c r="B27" s="6">
        <v>1012</v>
      </c>
      <c r="C27" s="2" t="s">
        <v>20</v>
      </c>
      <c r="D27" s="7"/>
      <c r="E27" s="2">
        <v>0.88600000000000001</v>
      </c>
      <c r="F27" s="24">
        <v>0.59445601851851848</v>
      </c>
      <c r="G27" s="18">
        <f>IF(((F27-C5)*86400)&lt;0, 0, ((F27-C5)*86400))</f>
        <v>9960.9999999999945</v>
      </c>
      <c r="H27" s="19"/>
      <c r="I27" s="18">
        <f t="shared" si="5"/>
        <v>0</v>
      </c>
      <c r="J27" s="19">
        <f t="shared" si="6"/>
        <v>0</v>
      </c>
      <c r="K27" s="19"/>
      <c r="L27" s="19"/>
      <c r="M27" s="18">
        <f>IF(((L27-N5)*86400)&lt;0, 0, ((L27-N5)*86400))</f>
        <v>0</v>
      </c>
      <c r="N27" s="19"/>
      <c r="O27" s="18">
        <f t="shared" si="7"/>
        <v>0</v>
      </c>
      <c r="P27" s="19">
        <f t="shared" si="8"/>
        <v>0</v>
      </c>
      <c r="Q27" s="19">
        <f>RANK(P27,P10:P30,1)</f>
        <v>1</v>
      </c>
      <c r="R27" s="19">
        <f t="shared" si="9"/>
        <v>1</v>
      </c>
      <c r="S27" s="19">
        <f>RANK(R27,R10:R30,1)</f>
        <v>1</v>
      </c>
    </row>
    <row r="28" spans="1:19" ht="12.75" x14ac:dyDescent="0.2">
      <c r="B28" s="6">
        <v>3104</v>
      </c>
      <c r="C28" s="2" t="s">
        <v>21</v>
      </c>
      <c r="E28" s="2">
        <v>0.83299999999999996</v>
      </c>
      <c r="F28" s="24">
        <v>0.59119212962962964</v>
      </c>
      <c r="G28" s="18">
        <f>IF(((F28-C5)*86400)&lt;0, 0, ((F28-C5)*86400))</f>
        <v>9678.9999999999982</v>
      </c>
      <c r="H28" s="19"/>
      <c r="I28" s="18">
        <f t="shared" si="5"/>
        <v>0</v>
      </c>
      <c r="J28" s="19">
        <f t="shared" si="6"/>
        <v>0</v>
      </c>
      <c r="K28" s="19"/>
      <c r="L28" s="19"/>
      <c r="M28" s="18">
        <f>IF(((L28-N5)*86400)&lt;0, 0, ((L28-N5)*86400))</f>
        <v>0</v>
      </c>
      <c r="N28" s="19"/>
      <c r="O28" s="18">
        <f t="shared" si="7"/>
        <v>0</v>
      </c>
      <c r="P28" s="19">
        <f t="shared" si="8"/>
        <v>0</v>
      </c>
      <c r="Q28" s="19">
        <f>RANK(P28,P10:P30,1)</f>
        <v>1</v>
      </c>
      <c r="R28" s="19">
        <f t="shared" si="9"/>
        <v>1</v>
      </c>
      <c r="S28" s="19">
        <f>RANK(R28,R10:R30,1)</f>
        <v>1</v>
      </c>
    </row>
    <row r="29" spans="1:19" x14ac:dyDescent="0.2">
      <c r="A29" s="3"/>
      <c r="B29" s="3"/>
      <c r="C29" s="3"/>
      <c r="D29" s="3"/>
      <c r="F29" s="25"/>
    </row>
    <row r="39" spans="1:6" x14ac:dyDescent="0.2">
      <c r="A39" s="3"/>
      <c r="B39" s="3"/>
      <c r="C39" s="3"/>
      <c r="D39" s="3"/>
      <c r="E39" s="3"/>
      <c r="F39" s="25"/>
    </row>
    <row r="48" spans="1:6" x14ac:dyDescent="0.2">
      <c r="A48" s="3"/>
      <c r="B48" s="3"/>
      <c r="C48" s="3"/>
      <c r="D48" s="3"/>
      <c r="E48" s="3"/>
      <c r="F48" s="25"/>
    </row>
    <row r="56" spans="1:6" x14ac:dyDescent="0.2">
      <c r="A56" s="3"/>
      <c r="B56" s="3"/>
      <c r="C56" s="3"/>
      <c r="D56" s="3"/>
      <c r="E56" s="3"/>
      <c r="F56" s="25"/>
    </row>
  </sheetData>
  <mergeCells count="4">
    <mergeCell ref="F7:K7"/>
    <mergeCell ref="L7:Q7"/>
    <mergeCell ref="R7:R8"/>
    <mergeCell ref="S7:S8"/>
  </mergeCells>
  <pageMargins left="1" right="1" top="1.25" bottom="1.25" header="0.5" footer="0.75"/>
  <pageSetup paperSize="9" fitToWidth="0" fitToHeight="0" orientation="landscape" useFirstPageNumber="1" r:id="rId1"/>
  <headerFooter alignWithMargins="0"/>
  <ignoredErrors>
    <ignoredError sqref="R11:R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4" workbookViewId="0">
      <selection activeCell="K15" sqref="K15"/>
    </sheetView>
  </sheetViews>
  <sheetFormatPr defaultColWidth="10" defaultRowHeight="12" x14ac:dyDescent="0.2"/>
  <cols>
    <col min="1" max="1" width="12.28515625" style="2" customWidth="1"/>
    <col min="2" max="2" width="9.5703125" style="2" customWidth="1"/>
    <col min="3" max="3" width="14.7109375" style="2" customWidth="1"/>
    <col min="4" max="4" width="8.28515625" style="2" customWidth="1"/>
    <col min="5" max="5" width="11.5703125" style="2" customWidth="1"/>
    <col min="6" max="6" width="12.85546875" style="2" customWidth="1"/>
    <col min="7" max="7" width="14.140625" style="2" customWidth="1"/>
    <col min="8" max="8" width="13.28515625" style="2" customWidth="1"/>
    <col min="9" max="9" width="12.5703125" style="2" customWidth="1"/>
    <col min="10" max="10" width="15" style="2" customWidth="1"/>
    <col min="11" max="11" width="13.28515625" style="2" customWidth="1"/>
    <col min="12" max="12" width="11.5703125" style="2" customWidth="1"/>
    <col min="13" max="13" width="13.85546875" style="2" customWidth="1"/>
    <col min="14" max="15" width="12.7109375" style="2" customWidth="1"/>
    <col min="16" max="16" width="15.140625" style="2" customWidth="1"/>
    <col min="17" max="16384" width="10" style="2"/>
  </cols>
  <sheetData>
    <row r="1" spans="1:19" s="8" customFormat="1" ht="12.75" x14ac:dyDescent="0.2">
      <c r="B1" s="9"/>
      <c r="D1" s="10"/>
      <c r="E1" s="10"/>
      <c r="F1" s="10"/>
      <c r="G1" s="10"/>
      <c r="H1" s="10"/>
      <c r="I1" s="10"/>
      <c r="J1" s="10"/>
      <c r="K1" s="10"/>
      <c r="L1" s="10"/>
    </row>
    <row r="2" spans="1:19" s="8" customFormat="1" ht="12.75" x14ac:dyDescent="0.2">
      <c r="B2" s="9"/>
      <c r="D2" s="10"/>
      <c r="E2" s="10"/>
      <c r="F2" s="10"/>
      <c r="G2" s="10"/>
      <c r="H2" s="10"/>
      <c r="I2" s="10"/>
      <c r="J2" s="10"/>
      <c r="K2" s="10"/>
      <c r="L2" s="10"/>
    </row>
    <row r="3" spans="1:19" s="8" customFormat="1" ht="12.75" x14ac:dyDescent="0.2">
      <c r="B3" s="9"/>
      <c r="D3" s="10"/>
      <c r="E3" s="10"/>
      <c r="F3" s="10"/>
      <c r="G3" s="10"/>
      <c r="H3" s="10"/>
      <c r="I3" s="10"/>
      <c r="J3" s="10"/>
      <c r="K3" s="10"/>
      <c r="L3" s="10"/>
    </row>
    <row r="4" spans="1:19" s="8" customFormat="1" ht="13.5" thickBot="1" x14ac:dyDescent="0.25">
      <c r="B4" s="9"/>
      <c r="D4" s="10"/>
      <c r="E4" s="10"/>
      <c r="F4" s="10"/>
      <c r="G4" s="10"/>
      <c r="H4" s="10"/>
      <c r="I4" s="10"/>
      <c r="J4" s="10"/>
      <c r="K4" s="10"/>
      <c r="L4" s="10"/>
    </row>
    <row r="5" spans="1:19" s="8" customFormat="1" ht="16.5" thickBot="1" x14ac:dyDescent="0.3">
      <c r="B5" s="11" t="s">
        <v>22</v>
      </c>
      <c r="C5" s="12">
        <f>'White Sails IRC'!C5</f>
        <v>0.47916666666666669</v>
      </c>
      <c r="D5" s="10"/>
      <c r="E5" s="10"/>
      <c r="F5" s="10"/>
      <c r="G5" s="10"/>
      <c r="H5" s="10"/>
      <c r="I5" s="10"/>
      <c r="J5" s="10"/>
      <c r="K5" s="10"/>
      <c r="L5" s="13" t="s">
        <v>23</v>
      </c>
      <c r="M5" s="14"/>
      <c r="N5" s="12">
        <f>'White Sails IRC'!N5</f>
        <v>0.54166666666666663</v>
      </c>
    </row>
    <row r="6" spans="1:19" s="8" customFormat="1" ht="13.5" thickBot="1" x14ac:dyDescent="0.25">
      <c r="B6" s="9"/>
      <c r="D6" s="10"/>
      <c r="E6" s="10"/>
      <c r="F6" s="10"/>
      <c r="G6" s="10"/>
      <c r="H6" s="10"/>
      <c r="I6" s="10"/>
      <c r="J6" s="10"/>
      <c r="K6" s="10"/>
      <c r="L6" s="10"/>
    </row>
    <row r="7" spans="1:19" s="8" customFormat="1" ht="19.5" thickBot="1" x14ac:dyDescent="0.35">
      <c r="B7" s="9"/>
      <c r="E7" s="10"/>
      <c r="F7" s="29" t="s">
        <v>24</v>
      </c>
      <c r="G7" s="30"/>
      <c r="H7" s="30"/>
      <c r="I7" s="30"/>
      <c r="J7" s="30"/>
      <c r="K7" s="31"/>
      <c r="L7" s="29" t="s">
        <v>25</v>
      </c>
      <c r="M7" s="30"/>
      <c r="N7" s="30"/>
      <c r="O7" s="30"/>
      <c r="P7" s="30"/>
      <c r="Q7" s="31"/>
      <c r="R7" s="32" t="s">
        <v>26</v>
      </c>
      <c r="S7" s="34" t="s">
        <v>27</v>
      </c>
    </row>
    <row r="8" spans="1:19" ht="45" x14ac:dyDescent="0.2">
      <c r="A8" s="3" t="s">
        <v>0</v>
      </c>
      <c r="F8" s="15" t="s">
        <v>28</v>
      </c>
      <c r="G8" s="16" t="s">
        <v>29</v>
      </c>
      <c r="H8" s="15" t="s">
        <v>30</v>
      </c>
      <c r="I8" s="16" t="s">
        <v>29</v>
      </c>
      <c r="J8" s="15" t="s">
        <v>36</v>
      </c>
      <c r="K8" s="15" t="s">
        <v>37</v>
      </c>
      <c r="L8" s="15" t="s">
        <v>31</v>
      </c>
      <c r="M8" s="16" t="s">
        <v>29</v>
      </c>
      <c r="N8" s="15" t="s">
        <v>30</v>
      </c>
      <c r="O8" s="16" t="s">
        <v>29</v>
      </c>
      <c r="P8" s="15" t="s">
        <v>33</v>
      </c>
      <c r="Q8" s="17" t="s">
        <v>34</v>
      </c>
      <c r="R8" s="33"/>
      <c r="S8" s="35"/>
    </row>
    <row r="9" spans="1:19" x14ac:dyDescent="0.2">
      <c r="B9" s="3" t="s">
        <v>1</v>
      </c>
      <c r="C9" s="4" t="s">
        <v>2</v>
      </c>
      <c r="D9" s="1" t="s">
        <v>32</v>
      </c>
      <c r="E9" s="1"/>
      <c r="F9" s="1"/>
      <c r="G9" s="1"/>
      <c r="H9" s="1"/>
      <c r="I9" s="1"/>
      <c r="J9" s="1"/>
      <c r="K9" s="1"/>
      <c r="L9" s="1"/>
    </row>
    <row r="10" spans="1:19" x14ac:dyDescent="0.2">
      <c r="B10" s="5"/>
    </row>
    <row r="11" spans="1:19" ht="12.75" x14ac:dyDescent="0.2">
      <c r="B11" s="6">
        <v>4250</v>
      </c>
      <c r="C11" s="2" t="s">
        <v>4</v>
      </c>
      <c r="D11" s="2">
        <v>1.0900000000000001</v>
      </c>
      <c r="F11" s="28">
        <f>'White Sails IRC'!F11</f>
        <v>0.56978009259259255</v>
      </c>
      <c r="G11" s="18">
        <f>IF(((F11-C5)*86400)&lt;0, 0, ((F11-C5)*86400))</f>
        <v>7828.9999999999945</v>
      </c>
      <c r="H11" s="19"/>
      <c r="I11" s="18">
        <f t="shared" ref="I11:I28" si="0">(H11*86400)</f>
        <v>0</v>
      </c>
      <c r="J11" s="19">
        <f>(G11*D11)+(I11*D11)</f>
        <v>8533.6099999999951</v>
      </c>
      <c r="K11" s="19">
        <v>12</v>
      </c>
      <c r="L11" s="19"/>
      <c r="M11" s="18">
        <f>IF(((L11-N5)*86400)&lt;0, 0, ((L11-N5)*86400))</f>
        <v>0</v>
      </c>
      <c r="N11" s="19"/>
      <c r="O11" s="18">
        <f t="shared" ref="O11:O28" si="1">(N11*86400)</f>
        <v>0</v>
      </c>
      <c r="P11" s="19">
        <f t="shared" ref="P11:P28" si="2">(M11*D11)+(O11*D11)</f>
        <v>0</v>
      </c>
      <c r="Q11" s="19">
        <f>RANK(P11,P10:P30,1)</f>
        <v>1</v>
      </c>
      <c r="R11" s="19">
        <f t="shared" ref="R11:R28" si="3">Q11+K11</f>
        <v>13</v>
      </c>
      <c r="S11" s="19">
        <f>RANK(R11,R10:R30,1)</f>
        <v>12</v>
      </c>
    </row>
    <row r="12" spans="1:19" ht="12.75" x14ac:dyDescent="0.2">
      <c r="B12" s="6">
        <v>5643</v>
      </c>
      <c r="C12" s="2" t="s">
        <v>5</v>
      </c>
      <c r="D12" s="2">
        <v>0.96899999999999997</v>
      </c>
      <c r="F12" s="28">
        <f>'White Sails IRC'!F12</f>
        <v>0.57959490740740738</v>
      </c>
      <c r="G12" s="18">
        <f>IF(((F12-C5)*86400)&lt;0, 0, ((F12-C5)*86400))</f>
        <v>8676.9999999999964</v>
      </c>
      <c r="H12" s="20"/>
      <c r="I12" s="18">
        <f t="shared" si="0"/>
        <v>0</v>
      </c>
      <c r="J12" s="19">
        <f t="shared" ref="J12:J28" si="4">(G12*D12)+(I12*D12)</f>
        <v>8408.0129999999954</v>
      </c>
      <c r="K12" s="19">
        <v>9</v>
      </c>
      <c r="L12" s="19"/>
      <c r="M12" s="18">
        <f>IF(((L12-N5)*86400)&lt;0, 0, ((L12-N5)*86400))</f>
        <v>0</v>
      </c>
      <c r="N12" s="20"/>
      <c r="O12" s="18">
        <f t="shared" si="1"/>
        <v>0</v>
      </c>
      <c r="P12" s="19">
        <f t="shared" si="2"/>
        <v>0</v>
      </c>
      <c r="Q12" s="19">
        <f>RANK(P12,P10:P30,1)</f>
        <v>1</v>
      </c>
      <c r="R12" s="19">
        <f t="shared" si="3"/>
        <v>10</v>
      </c>
      <c r="S12" s="19">
        <f>RANK(R12,R10:R30,1)</f>
        <v>9</v>
      </c>
    </row>
    <row r="13" spans="1:19" ht="12.75" x14ac:dyDescent="0.2">
      <c r="B13" s="6">
        <v>932</v>
      </c>
      <c r="C13" s="2" t="s">
        <v>6</v>
      </c>
      <c r="D13" s="2">
        <v>0.90700000000000003</v>
      </c>
      <c r="F13" s="28">
        <f>'White Sails IRC'!F13</f>
        <v>0.57846064814814813</v>
      </c>
      <c r="G13" s="18">
        <f>IF(((F13-C5)*86400)&lt;0, 0, ((F13-C5)*86400))</f>
        <v>8578.9999999999964</v>
      </c>
      <c r="H13" s="19"/>
      <c r="I13" s="18">
        <f t="shared" si="0"/>
        <v>0</v>
      </c>
      <c r="J13" s="19">
        <f t="shared" si="4"/>
        <v>7781.1529999999966</v>
      </c>
      <c r="K13" s="19">
        <v>5</v>
      </c>
      <c r="L13" s="19"/>
      <c r="M13" s="18">
        <f>IF(((L13-N5)*86400)&lt;0, 0, ((L13-N5)*86400))</f>
        <v>0</v>
      </c>
      <c r="N13" s="19"/>
      <c r="O13" s="18">
        <f t="shared" si="1"/>
        <v>0</v>
      </c>
      <c r="P13" s="19">
        <f t="shared" si="2"/>
        <v>0</v>
      </c>
      <c r="Q13" s="19">
        <f>RANK(P13,P10:P30,1)</f>
        <v>1</v>
      </c>
      <c r="R13" s="19">
        <f t="shared" si="3"/>
        <v>6</v>
      </c>
      <c r="S13" s="19">
        <f>RANK(R13,R10:R30,1)</f>
        <v>5</v>
      </c>
    </row>
    <row r="14" spans="1:19" ht="12.75" x14ac:dyDescent="0.2">
      <c r="B14" s="6">
        <v>1315</v>
      </c>
      <c r="C14" s="2" t="s">
        <v>7</v>
      </c>
      <c r="D14" s="2">
        <v>0.95</v>
      </c>
      <c r="F14" s="28">
        <f>'White Sails IRC'!F14</f>
        <v>0.58119212962962963</v>
      </c>
      <c r="G14" s="18">
        <f>IF(((F14-C5)*86400)&lt;0, 0, ((F14-C5)*86400))</f>
        <v>8814.9999999999982</v>
      </c>
      <c r="H14" s="19"/>
      <c r="I14" s="18">
        <f t="shared" si="0"/>
        <v>0</v>
      </c>
      <c r="J14" s="19">
        <f t="shared" si="4"/>
        <v>8374.2499999999982</v>
      </c>
      <c r="K14" s="19">
        <v>8</v>
      </c>
      <c r="L14" s="20"/>
      <c r="M14" s="18">
        <f>IF(((L14-N5)*86400)&lt;0, 0, ((L14-N5)*86400))</f>
        <v>0</v>
      </c>
      <c r="N14" s="19"/>
      <c r="O14" s="18">
        <f t="shared" si="1"/>
        <v>0</v>
      </c>
      <c r="P14" s="19">
        <f t="shared" si="2"/>
        <v>0</v>
      </c>
      <c r="Q14" s="19">
        <f>RANK(P14,P10:P30,1)</f>
        <v>1</v>
      </c>
      <c r="R14" s="19">
        <f t="shared" si="3"/>
        <v>9</v>
      </c>
      <c r="S14" s="19">
        <f>RANK(R14,R10:R30,1)</f>
        <v>8</v>
      </c>
    </row>
    <row r="15" spans="1:19" ht="12.75" x14ac:dyDescent="0.2">
      <c r="A15" s="3"/>
      <c r="B15" s="6">
        <v>3506</v>
      </c>
      <c r="C15" s="2" t="s">
        <v>8</v>
      </c>
      <c r="D15" s="2">
        <v>1.0269999999999999</v>
      </c>
      <c r="F15" s="28">
        <f>'White Sails IRC'!F15</f>
        <v>0.57606481481481475</v>
      </c>
      <c r="G15" s="18">
        <f>IF(((F15-C5)*86400)&lt;0, 0, ((F15-C5)*86400))</f>
        <v>8371.9999999999927</v>
      </c>
      <c r="H15" s="19"/>
      <c r="I15" s="18">
        <f t="shared" si="0"/>
        <v>0</v>
      </c>
      <c r="J15" s="19">
        <f t="shared" si="4"/>
        <v>8598.0439999999926</v>
      </c>
      <c r="K15" s="19">
        <v>13</v>
      </c>
      <c r="L15" s="19"/>
      <c r="M15" s="18">
        <f>IF(((L15-N5)*86400)&lt;0, 0, ((L15-N5)*86400))</f>
        <v>0</v>
      </c>
      <c r="N15" s="19"/>
      <c r="O15" s="18">
        <f t="shared" si="1"/>
        <v>0</v>
      </c>
      <c r="P15" s="19">
        <f t="shared" si="2"/>
        <v>0</v>
      </c>
      <c r="Q15" s="19">
        <f>RANK(P15,P10:P30,1)</f>
        <v>1</v>
      </c>
      <c r="R15" s="19">
        <f t="shared" si="3"/>
        <v>14</v>
      </c>
      <c r="S15" s="19">
        <f>RANK(R15,R10:R30,1)</f>
        <v>14</v>
      </c>
    </row>
    <row r="16" spans="1:19" ht="12.75" x14ac:dyDescent="0.2">
      <c r="B16" s="6">
        <v>6001</v>
      </c>
      <c r="C16" s="2" t="s">
        <v>9</v>
      </c>
      <c r="D16" s="2">
        <v>1.0549999999999999</v>
      </c>
      <c r="F16" s="28">
        <f>'White Sails IRC'!F16</f>
        <v>0.57256944444444446</v>
      </c>
      <c r="G16" s="18">
        <f>IF(((F16-C5)*86400)&lt;0, 0, ((F16-C5)*86400))</f>
        <v>8070</v>
      </c>
      <c r="H16" s="19"/>
      <c r="I16" s="18">
        <f t="shared" si="0"/>
        <v>0</v>
      </c>
      <c r="J16" s="19">
        <f t="shared" si="4"/>
        <v>8513.85</v>
      </c>
      <c r="K16" s="19">
        <v>11</v>
      </c>
      <c r="L16" s="19"/>
      <c r="M16" s="18">
        <f>IF(((L16-N5)*86400)&lt;0, 0, ((L16-N5)*86400))</f>
        <v>0</v>
      </c>
      <c r="N16" s="19"/>
      <c r="O16" s="18">
        <f t="shared" si="1"/>
        <v>0</v>
      </c>
      <c r="P16" s="19">
        <f t="shared" si="2"/>
        <v>0</v>
      </c>
      <c r="Q16" s="19">
        <f>RANK(P30,P10:P30,1)</f>
        <v>1</v>
      </c>
      <c r="R16" s="19">
        <f t="shared" si="3"/>
        <v>12</v>
      </c>
      <c r="S16" s="19">
        <f>RANK(R16,R10:R30,1)</f>
        <v>11</v>
      </c>
    </row>
    <row r="17" spans="1:19" ht="12.75" x14ac:dyDescent="0.2">
      <c r="B17" s="6">
        <v>5013</v>
      </c>
      <c r="C17" s="2" t="s">
        <v>10</v>
      </c>
      <c r="D17" s="2">
        <v>0.83599999999999997</v>
      </c>
      <c r="F17" s="28">
        <f>'White Sails IRC'!F17</f>
        <v>0.59765046296296298</v>
      </c>
      <c r="G17" s="18">
        <f>IF(((F17-C5)*86400)&lt;0, 0, ((F17-C5)*86400))</f>
        <v>10237</v>
      </c>
      <c r="H17" s="19"/>
      <c r="I17" s="18">
        <f t="shared" si="0"/>
        <v>0</v>
      </c>
      <c r="J17" s="19">
        <f t="shared" si="4"/>
        <v>8558.1319999999996</v>
      </c>
      <c r="K17" s="19">
        <v>12</v>
      </c>
      <c r="L17" s="19"/>
      <c r="M17" s="18">
        <f>IF(((L17-N5)*86400)&lt;0, 0, ((L17-N5)*86400))</f>
        <v>0</v>
      </c>
      <c r="N17" s="19"/>
      <c r="O17" s="18">
        <f t="shared" si="1"/>
        <v>0</v>
      </c>
      <c r="P17" s="19">
        <f t="shared" si="2"/>
        <v>0</v>
      </c>
      <c r="Q17" s="19">
        <f>RANK(P17,P10:P30,1)</f>
        <v>1</v>
      </c>
      <c r="R17" s="19">
        <f t="shared" si="3"/>
        <v>13</v>
      </c>
      <c r="S17" s="19">
        <f>RANK(R17,R10:R30,1)</f>
        <v>12</v>
      </c>
    </row>
    <row r="18" spans="1:19" ht="12.75" x14ac:dyDescent="0.2">
      <c r="B18" s="6">
        <v>3950</v>
      </c>
      <c r="C18" s="2" t="s">
        <v>11</v>
      </c>
      <c r="D18" s="2">
        <v>0.98699999999999999</v>
      </c>
      <c r="F18" s="28">
        <f>'White Sails IRC'!F18</f>
        <v>0.57356481481481481</v>
      </c>
      <c r="G18" s="18">
        <f>IF(((F18-C5)*86400)&lt;0, 0, ((F18-C5)*86400))</f>
        <v>8155.9999999999973</v>
      </c>
      <c r="H18" s="19"/>
      <c r="I18" s="18">
        <f t="shared" si="0"/>
        <v>0</v>
      </c>
      <c r="J18" s="19">
        <f t="shared" si="4"/>
        <v>8049.971999999997</v>
      </c>
      <c r="K18" s="19">
        <v>6</v>
      </c>
      <c r="L18" s="19"/>
      <c r="M18" s="18">
        <f>IF(((L18-N5)*86400)&lt;0, 0, ((L18-N5)*86400))</f>
        <v>0</v>
      </c>
      <c r="N18" s="19"/>
      <c r="O18" s="18">
        <f t="shared" si="1"/>
        <v>0</v>
      </c>
      <c r="P18" s="19">
        <f t="shared" si="2"/>
        <v>0</v>
      </c>
      <c r="Q18" s="19">
        <f>RANK(P18,P10:P30,1)</f>
        <v>1</v>
      </c>
      <c r="R18" s="19">
        <f t="shared" si="3"/>
        <v>7</v>
      </c>
      <c r="S18" s="19">
        <f>RANK(R18,R10:R30,1)</f>
        <v>6</v>
      </c>
    </row>
    <row r="19" spans="1:19" ht="12.75" x14ac:dyDescent="0.2">
      <c r="B19" s="6">
        <v>1082</v>
      </c>
      <c r="C19" s="2" t="s">
        <v>12</v>
      </c>
      <c r="D19" s="2">
        <v>0.90500000000000003</v>
      </c>
      <c r="F19" s="28">
        <f>'White Sails IRC'!F19</f>
        <v>0.59773148148148147</v>
      </c>
      <c r="G19" s="18">
        <f>IF(((F19-C5)*86400)&lt;0, 0, ((F19-C5)*86400))</f>
        <v>10243.999999999998</v>
      </c>
      <c r="H19" s="19"/>
      <c r="I19" s="18">
        <f t="shared" si="0"/>
        <v>0</v>
      </c>
      <c r="J19" s="19">
        <f t="shared" si="4"/>
        <v>9270.8199999999979</v>
      </c>
      <c r="K19" s="19">
        <v>15</v>
      </c>
      <c r="L19" s="19"/>
      <c r="M19" s="18">
        <f>IF(((L19-N5)*86400)&lt;0, 0, ((L19-N5)*86400))</f>
        <v>0</v>
      </c>
      <c r="N19" s="19"/>
      <c r="O19" s="18">
        <f t="shared" si="1"/>
        <v>0</v>
      </c>
      <c r="P19" s="19">
        <f t="shared" si="2"/>
        <v>0</v>
      </c>
      <c r="Q19" s="19">
        <f>RANK(P19,P10:P30,1)</f>
        <v>1</v>
      </c>
      <c r="R19" s="19">
        <f t="shared" si="3"/>
        <v>16</v>
      </c>
      <c r="S19" s="19">
        <f>RANK(R19,R10:R30,1)</f>
        <v>16</v>
      </c>
    </row>
    <row r="20" spans="1:19" ht="12.75" x14ac:dyDescent="0.2">
      <c r="B20" s="6">
        <v>1502</v>
      </c>
      <c r="C20" s="2" t="s">
        <v>13</v>
      </c>
      <c r="D20" s="2">
        <v>0.93300000000000005</v>
      </c>
      <c r="F20" s="28">
        <f>'White Sails IRC'!F20</f>
        <v>0.57464120370370375</v>
      </c>
      <c r="G20" s="18">
        <f>IF(((F20-C5)*86400)&lt;0, 0, ((F20-C5)*86400))</f>
        <v>8249.0000000000018</v>
      </c>
      <c r="H20" s="19"/>
      <c r="I20" s="18">
        <f t="shared" si="0"/>
        <v>0</v>
      </c>
      <c r="J20" s="19">
        <f t="shared" si="4"/>
        <v>7696.3170000000018</v>
      </c>
      <c r="K20" s="19">
        <v>3</v>
      </c>
      <c r="L20" s="19"/>
      <c r="M20" s="18">
        <f>IF(((L20-N5)*86400)&lt;0, 0, ((L20-N5)*86400))</f>
        <v>0</v>
      </c>
      <c r="N20" s="19"/>
      <c r="O20" s="18">
        <f t="shared" si="1"/>
        <v>0</v>
      </c>
      <c r="P20" s="19">
        <f t="shared" si="2"/>
        <v>0</v>
      </c>
      <c r="Q20" s="19">
        <f>RANK(P20,P10:P30,1)</f>
        <v>1</v>
      </c>
      <c r="R20" s="19">
        <f t="shared" si="3"/>
        <v>4</v>
      </c>
      <c r="S20" s="19">
        <f>RANK(R20,R10:R30,1)</f>
        <v>3</v>
      </c>
    </row>
    <row r="21" spans="1:19" ht="12.75" x14ac:dyDescent="0.2">
      <c r="B21" s="6">
        <v>1103</v>
      </c>
      <c r="C21" s="2" t="s">
        <v>14</v>
      </c>
      <c r="F21" s="28">
        <f>'White Sails IRC'!F21</f>
        <v>0</v>
      </c>
      <c r="G21" s="18">
        <f>IF(((F21-C5)*86400)&lt;0, 0, ((F21-C5)*86400))</f>
        <v>0</v>
      </c>
      <c r="H21" s="27" t="s">
        <v>35</v>
      </c>
      <c r="I21" s="18"/>
      <c r="J21" s="19"/>
      <c r="K21" s="27">
        <v>16</v>
      </c>
      <c r="L21" s="19"/>
      <c r="M21" s="18">
        <f>IF(((L21-N5)*86400)&lt;0, 0, ((L21-N5)*86400))</f>
        <v>0</v>
      </c>
      <c r="N21" s="19"/>
      <c r="O21" s="18">
        <f t="shared" si="1"/>
        <v>0</v>
      </c>
      <c r="P21" s="19">
        <f t="shared" si="2"/>
        <v>0</v>
      </c>
      <c r="Q21" s="19">
        <f>RANK(P21,P10:P30,1)</f>
        <v>1</v>
      </c>
      <c r="R21" s="19">
        <f t="shared" si="3"/>
        <v>17</v>
      </c>
      <c r="S21" s="19">
        <f>RANK(R21,R10:R30,1)</f>
        <v>17</v>
      </c>
    </row>
    <row r="22" spans="1:19" ht="12.75" x14ac:dyDescent="0.2">
      <c r="B22" s="6">
        <v>657</v>
      </c>
      <c r="C22" s="2" t="s">
        <v>15</v>
      </c>
      <c r="D22" s="2">
        <v>0.93</v>
      </c>
      <c r="F22" s="28">
        <f>'White Sails IRC'!F22</f>
        <v>0.56946759259259261</v>
      </c>
      <c r="G22" s="18">
        <f>IF(((F22-C5)*86400)&lt;0, 0, ((F22-C5)*86400))</f>
        <v>7802</v>
      </c>
      <c r="H22" s="19"/>
      <c r="I22" s="18">
        <f t="shared" si="0"/>
        <v>0</v>
      </c>
      <c r="J22" s="19">
        <f t="shared" si="4"/>
        <v>7255.8600000000006</v>
      </c>
      <c r="K22" s="19">
        <v>1</v>
      </c>
      <c r="L22" s="19"/>
      <c r="M22" s="18">
        <f>IF(((L22-N5)*86400)&lt;0, 0, ((L22-N5)*86400))</f>
        <v>0</v>
      </c>
      <c r="N22" s="19"/>
      <c r="O22" s="18">
        <f t="shared" si="1"/>
        <v>0</v>
      </c>
      <c r="P22" s="19">
        <f t="shared" si="2"/>
        <v>0</v>
      </c>
      <c r="Q22" s="19">
        <f>RANK(P22,P10:P30,1)</f>
        <v>1</v>
      </c>
      <c r="R22" s="19">
        <f t="shared" si="3"/>
        <v>2</v>
      </c>
      <c r="S22" s="19">
        <f>RANK(R22,R10:R30,1)</f>
        <v>1</v>
      </c>
    </row>
    <row r="23" spans="1:19" ht="12.75" x14ac:dyDescent="0.2">
      <c r="B23" s="6">
        <v>2382</v>
      </c>
      <c r="C23" s="2" t="s">
        <v>16</v>
      </c>
      <c r="D23" s="2">
        <v>1.0549999999999999</v>
      </c>
      <c r="F23" s="28">
        <f>'White Sails IRC'!F23</f>
        <v>0</v>
      </c>
      <c r="G23" s="18">
        <f>IF(((F23-C5)*86400)&lt;0, 0, ((F23-C5)*86400))</f>
        <v>0</v>
      </c>
      <c r="H23" s="19"/>
      <c r="I23" s="18">
        <f t="shared" si="0"/>
        <v>0</v>
      </c>
      <c r="J23" s="19">
        <f t="shared" si="4"/>
        <v>0</v>
      </c>
      <c r="K23" s="27">
        <v>16</v>
      </c>
      <c r="L23" s="19"/>
      <c r="M23" s="18">
        <f>IF(((L23-N5)*86400)&lt;0, 0, ((L23-N5)*86400))</f>
        <v>0</v>
      </c>
      <c r="N23" s="19"/>
      <c r="O23" s="18">
        <f t="shared" si="1"/>
        <v>0</v>
      </c>
      <c r="P23" s="19">
        <f t="shared" si="2"/>
        <v>0</v>
      </c>
      <c r="Q23" s="19">
        <f>RANK(P23,P10:P30,1)</f>
        <v>1</v>
      </c>
      <c r="R23" s="19">
        <f t="shared" si="3"/>
        <v>17</v>
      </c>
      <c r="S23" s="19">
        <f>RANK(R23,R10:R30,1)</f>
        <v>17</v>
      </c>
    </row>
    <row r="24" spans="1:19" ht="12.75" x14ac:dyDescent="0.2">
      <c r="B24" s="6">
        <v>966</v>
      </c>
      <c r="C24" s="2" t="s">
        <v>17</v>
      </c>
      <c r="D24" s="2">
        <v>0.93100000000000005</v>
      </c>
      <c r="F24" s="28">
        <f>'White Sails IRC'!F24</f>
        <v>0.5746296296296296</v>
      </c>
      <c r="G24" s="18">
        <f>IF(((F24-C5)*86400)&lt;0, 0, ((F24-C5)*86400))</f>
        <v>8247.9999999999964</v>
      </c>
      <c r="H24" s="19"/>
      <c r="I24" s="18">
        <f t="shared" si="0"/>
        <v>0</v>
      </c>
      <c r="J24" s="19">
        <f t="shared" si="4"/>
        <v>7678.8879999999972</v>
      </c>
      <c r="K24" s="19">
        <v>2</v>
      </c>
      <c r="L24" s="19"/>
      <c r="M24" s="18">
        <f>IF(((L24-N5)*86400)&lt;0, 0, ((L24-N5)*86400))</f>
        <v>0</v>
      </c>
      <c r="N24" s="19"/>
      <c r="O24" s="18">
        <f t="shared" si="1"/>
        <v>0</v>
      </c>
      <c r="P24" s="19">
        <f t="shared" si="2"/>
        <v>0</v>
      </c>
      <c r="Q24" s="19">
        <f>RANK(P24,P10:P30,1)</f>
        <v>1</v>
      </c>
      <c r="R24" s="19">
        <f t="shared" si="3"/>
        <v>3</v>
      </c>
      <c r="S24" s="19">
        <f>RANK(R24,R10:R30,1)</f>
        <v>2</v>
      </c>
    </row>
    <row r="25" spans="1:19" ht="12.75" x14ac:dyDescent="0.2">
      <c r="B25" s="6">
        <v>9612</v>
      </c>
      <c r="C25" s="2" t="s">
        <v>18</v>
      </c>
      <c r="D25" s="2">
        <v>0.90700000000000003</v>
      </c>
      <c r="F25" s="28">
        <f>'White Sails IRC'!F25</f>
        <v>0.57745370370370364</v>
      </c>
      <c r="G25" s="18">
        <f>IF(((F25-C5)*86400)&lt;0, 0, ((F25-C5)*86400))</f>
        <v>8491.9999999999927</v>
      </c>
      <c r="H25" s="19"/>
      <c r="I25" s="18">
        <f t="shared" si="0"/>
        <v>0</v>
      </c>
      <c r="J25" s="19">
        <f t="shared" si="4"/>
        <v>7702.2439999999933</v>
      </c>
      <c r="K25" s="19">
        <v>4</v>
      </c>
      <c r="L25" s="19"/>
      <c r="M25" s="18">
        <f>IF(((L25-N5)*86400)&lt;0, 0, ((L25-N5)*86400))</f>
        <v>0</v>
      </c>
      <c r="N25" s="19"/>
      <c r="O25" s="18">
        <f t="shared" si="1"/>
        <v>0</v>
      </c>
      <c r="P25" s="19">
        <f t="shared" si="2"/>
        <v>0</v>
      </c>
      <c r="Q25" s="19">
        <f>RANK(P25,P10:P30,1)</f>
        <v>1</v>
      </c>
      <c r="R25" s="19">
        <f t="shared" si="3"/>
        <v>5</v>
      </c>
      <c r="S25" s="19">
        <f>RANK(R25,R10:R30,1)</f>
        <v>4</v>
      </c>
    </row>
    <row r="26" spans="1:19" ht="12.75" x14ac:dyDescent="0.2">
      <c r="B26" s="6">
        <v>3503</v>
      </c>
      <c r="C26" s="2" t="s">
        <v>19</v>
      </c>
      <c r="D26" s="2">
        <v>0.96499999999999997</v>
      </c>
      <c r="F26" s="28">
        <f>'White Sails IRC'!F26</f>
        <v>0.58053240740740741</v>
      </c>
      <c r="G26" s="18">
        <f>IF(((F26-C5)*86400)&lt;0, 0, ((F26-C5)*86400))</f>
        <v>8757.9999999999982</v>
      </c>
      <c r="H26" s="19"/>
      <c r="I26" s="18">
        <f t="shared" si="0"/>
        <v>0</v>
      </c>
      <c r="J26" s="19">
        <f t="shared" si="4"/>
        <v>8451.4699999999975</v>
      </c>
      <c r="K26" s="19">
        <v>10</v>
      </c>
      <c r="L26" s="19"/>
      <c r="M26" s="18">
        <f>IF(((L26-N5)*86400)&lt;0, 0, ((L26-N5)*86400))</f>
        <v>0</v>
      </c>
      <c r="N26" s="19"/>
      <c r="O26" s="18">
        <f t="shared" si="1"/>
        <v>0</v>
      </c>
      <c r="P26" s="19">
        <f t="shared" si="2"/>
        <v>0</v>
      </c>
      <c r="Q26" s="19">
        <f>RANK(P26,P10:P30,1)</f>
        <v>1</v>
      </c>
      <c r="R26" s="19">
        <f t="shared" si="3"/>
        <v>11</v>
      </c>
      <c r="S26" s="19">
        <f>RANK(R26,R10:R30,1)</f>
        <v>10</v>
      </c>
    </row>
    <row r="27" spans="1:19" ht="12.75" x14ac:dyDescent="0.2">
      <c r="B27" s="6">
        <v>1012</v>
      </c>
      <c r="C27" s="2" t="s">
        <v>20</v>
      </c>
      <c r="D27" s="2">
        <v>0.88600000000000001</v>
      </c>
      <c r="F27" s="28">
        <f>'White Sails IRC'!F27</f>
        <v>0.59445601851851848</v>
      </c>
      <c r="G27" s="18">
        <f>IF(((F27-C5)*86400)&lt;0, 0, ((F27-C5)*86400))</f>
        <v>9960.9999999999945</v>
      </c>
      <c r="H27" s="19"/>
      <c r="I27" s="18">
        <f t="shared" si="0"/>
        <v>0</v>
      </c>
      <c r="J27" s="19">
        <f t="shared" si="4"/>
        <v>8825.4459999999945</v>
      </c>
      <c r="K27" s="19">
        <v>14</v>
      </c>
      <c r="L27" s="19"/>
      <c r="M27" s="18">
        <f>IF(((L27-N5)*86400)&lt;0, 0, ((L27-N5)*86400))</f>
        <v>0</v>
      </c>
      <c r="N27" s="19"/>
      <c r="O27" s="18">
        <f t="shared" si="1"/>
        <v>0</v>
      </c>
      <c r="P27" s="19">
        <f t="shared" si="2"/>
        <v>0</v>
      </c>
      <c r="Q27" s="19">
        <f>RANK(P27,P10:P30,1)</f>
        <v>1</v>
      </c>
      <c r="R27" s="19">
        <f t="shared" si="3"/>
        <v>15</v>
      </c>
      <c r="S27" s="19">
        <f>RANK(R27,R10:R30,1)</f>
        <v>15</v>
      </c>
    </row>
    <row r="28" spans="1:19" ht="12.75" x14ac:dyDescent="0.2">
      <c r="B28" s="6">
        <v>3104</v>
      </c>
      <c r="C28" s="2" t="s">
        <v>21</v>
      </c>
      <c r="D28" s="2">
        <v>0.83299999999999996</v>
      </c>
      <c r="F28" s="28">
        <f>'White Sails IRC'!F28</f>
        <v>0.59119212962962964</v>
      </c>
      <c r="G28" s="18">
        <f>IF(((F28-C5)*86400)&lt;0, 0, ((F28-C5)*86400))</f>
        <v>9678.9999999999982</v>
      </c>
      <c r="H28" s="19"/>
      <c r="I28" s="18">
        <f t="shared" si="0"/>
        <v>0</v>
      </c>
      <c r="J28" s="19">
        <f t="shared" si="4"/>
        <v>8062.6069999999982</v>
      </c>
      <c r="K28" s="19">
        <v>7</v>
      </c>
      <c r="L28" s="19"/>
      <c r="M28" s="18">
        <f>IF(((L28-N5)*86400)&lt;0, 0, ((L28-N5)*86400))</f>
        <v>0</v>
      </c>
      <c r="N28" s="19"/>
      <c r="O28" s="18">
        <f t="shared" si="1"/>
        <v>0</v>
      </c>
      <c r="P28" s="19">
        <f t="shared" si="2"/>
        <v>0</v>
      </c>
      <c r="Q28" s="19">
        <f>RANK(P28,P10:P30,1)</f>
        <v>1</v>
      </c>
      <c r="R28" s="19">
        <f t="shared" si="3"/>
        <v>8</v>
      </c>
      <c r="S28" s="19">
        <f>RANK(R28,R10:R30,1)</f>
        <v>7</v>
      </c>
    </row>
    <row r="29" spans="1:19" x14ac:dyDescent="0.2">
      <c r="A29" s="3"/>
      <c r="B29" s="3"/>
      <c r="C29" s="3"/>
      <c r="D29" s="3"/>
      <c r="F29" s="3"/>
    </row>
    <row r="39" spans="1:6" x14ac:dyDescent="0.2">
      <c r="A39" s="3"/>
      <c r="B39" s="3"/>
      <c r="C39" s="3"/>
      <c r="D39" s="3"/>
      <c r="E39" s="3"/>
      <c r="F39" s="3"/>
    </row>
    <row r="48" spans="1:6" x14ac:dyDescent="0.2">
      <c r="A48" s="3"/>
      <c r="B48" s="3"/>
      <c r="C48" s="3"/>
      <c r="D48" s="3"/>
      <c r="E48" s="3"/>
      <c r="F48" s="3"/>
    </row>
    <row r="56" spans="1:6" x14ac:dyDescent="0.2">
      <c r="A56" s="3"/>
      <c r="B56" s="3"/>
      <c r="C56" s="3"/>
      <c r="D56" s="3"/>
      <c r="E56" s="3"/>
      <c r="F56" s="3"/>
    </row>
  </sheetData>
  <mergeCells count="4">
    <mergeCell ref="F7:K7"/>
    <mergeCell ref="L7:Q7"/>
    <mergeCell ref="R7:R8"/>
    <mergeCell ref="S7:S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White Sails IRC</vt:lpstr>
      <vt:lpstr>White Sails ECHO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Hayes</dc:creator>
  <cp:lastModifiedBy>John Hayes</cp:lastModifiedBy>
  <dcterms:created xsi:type="dcterms:W3CDTF">2015-06-12T20:27:54Z</dcterms:created>
  <dcterms:modified xsi:type="dcterms:W3CDTF">2015-06-13T16:34:55Z</dcterms:modified>
</cp:coreProperties>
</file>